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1" documentId="8_{27C6F44E-DFA3-436E-BDF1-6E6458E09C12}" xr6:coauthVersionLast="47" xr6:coauthVersionMax="47" xr10:uidLastSave="{29CD2A0E-C24C-4393-849A-85C30C425519}"/>
  <bookViews>
    <workbookView xWindow="28680" yWindow="-120" windowWidth="29040" windowHeight="15840" xr2:uid="{00000000-000D-0000-FFFF-FFFF00000000}"/>
  </bookViews>
  <sheets>
    <sheet name="LV Prämien Gesamt" sheetId="1" r:id="rId1"/>
  </sheets>
  <definedNames>
    <definedName name="_xlnm.Print_Area" localSheetId="0">'LV Prämien Gesamt'!$B$2:$I$36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M10" i="1"/>
  <c r="N10" i="1"/>
  <c r="O10" i="1"/>
  <c r="P10" i="1"/>
  <c r="Q10" i="1"/>
  <c r="R10" i="1"/>
  <c r="S10" i="1"/>
  <c r="G8" i="1"/>
  <c r="M8" i="1" l="1"/>
  <c r="M11" i="1"/>
  <c r="N11" i="1"/>
  <c r="O11" i="1"/>
  <c r="P11" i="1"/>
  <c r="Q11" i="1"/>
  <c r="R11" i="1"/>
  <c r="S11" i="1"/>
  <c r="M9" i="1"/>
  <c r="Q9" i="1" s="1"/>
  <c r="N9" i="1"/>
  <c r="O9" i="1"/>
  <c r="P9" i="1"/>
  <c r="R9" i="1"/>
  <c r="S9" i="1"/>
  <c r="S8" i="1" l="1"/>
  <c r="R8" i="1"/>
  <c r="P8" i="1"/>
  <c r="O8" i="1"/>
  <c r="N8" i="1"/>
  <c r="Q8" i="1" l="1"/>
  <c r="S12" i="1"/>
  <c r="R12" i="1"/>
  <c r="P12" i="1"/>
  <c r="O12" i="1"/>
  <c r="N12" i="1"/>
  <c r="M12" i="1"/>
  <c r="Q12" i="1" s="1"/>
  <c r="M13" i="1" l="1"/>
  <c r="N13" i="1"/>
  <c r="O13" i="1"/>
  <c r="P13" i="1"/>
  <c r="R13" i="1"/>
  <c r="S13" i="1"/>
  <c r="Q13" i="1" l="1"/>
  <c r="R32" i="1"/>
  <c r="S32" i="1"/>
  <c r="R31" i="1"/>
  <c r="S31" i="1"/>
  <c r="R30" i="1"/>
  <c r="S30" i="1"/>
  <c r="R29" i="1"/>
  <c r="S29" i="1"/>
  <c r="R28" i="1"/>
  <c r="S28" i="1"/>
  <c r="R27" i="1"/>
  <c r="S27" i="1"/>
  <c r="R26" i="1"/>
  <c r="S26" i="1"/>
  <c r="R25" i="1"/>
  <c r="S25" i="1"/>
  <c r="R24" i="1"/>
  <c r="S24" i="1"/>
  <c r="R23" i="1"/>
  <c r="S23" i="1"/>
  <c r="R22" i="1"/>
  <c r="S22" i="1"/>
  <c r="R21" i="1"/>
  <c r="R20" i="1"/>
  <c r="S20" i="1"/>
  <c r="R19" i="1"/>
  <c r="S18" i="1"/>
  <c r="R17" i="1"/>
  <c r="S17" i="1"/>
  <c r="R16" i="1"/>
  <c r="S16" i="1"/>
  <c r="R15" i="1"/>
  <c r="S15" i="1"/>
  <c r="R14" i="1"/>
  <c r="S14" i="1"/>
  <c r="P20" i="1"/>
  <c r="P19" i="1"/>
  <c r="P18" i="1"/>
  <c r="P17" i="1"/>
  <c r="P16" i="1"/>
  <c r="P15" i="1"/>
  <c r="P14" i="1"/>
  <c r="P21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Q16" i="1" l="1"/>
  <c r="Q20" i="1"/>
  <c r="Q24" i="1"/>
  <c r="Q28" i="1"/>
  <c r="Q32" i="1"/>
  <c r="Q17" i="1"/>
  <c r="Q21" i="1"/>
  <c r="Q25" i="1"/>
  <c r="Q29" i="1"/>
  <c r="Q14" i="1"/>
  <c r="Q18" i="1"/>
  <c r="Q22" i="1"/>
  <c r="Q26" i="1"/>
  <c r="Q30" i="1"/>
  <c r="Q23" i="1"/>
  <c r="Q31" i="1"/>
  <c r="Q15" i="1"/>
  <c r="Q19" i="1"/>
  <c r="Q27" i="1"/>
  <c r="H18" i="1"/>
  <c r="R18" i="1" s="1"/>
  <c r="I19" i="1"/>
  <c r="S19" i="1" s="1"/>
  <c r="I21" i="1"/>
  <c r="S21" i="1" s="1"/>
</calcChain>
</file>

<file path=xl/sharedStrings.xml><?xml version="1.0" encoding="utf-8"?>
<sst xmlns="http://schemas.openxmlformats.org/spreadsheetml/2006/main" count="29" uniqueCount="17">
  <si>
    <r>
      <t xml:space="preserve">Lebensversicherung – Gebuchte Prämien brutto 
</t>
    </r>
    <r>
      <rPr>
        <b/>
        <i/>
        <sz val="11"/>
        <rFont val="Arial"/>
        <family val="2"/>
      </rPr>
      <t>Assurance vie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</si>
  <si>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</si>
  <si>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Einzelversicherung</t>
  </si>
  <si>
    <t>Kollektiv-Versicherung</t>
  </si>
  <si>
    <t>Anteilgebundene Lebensversicherung</t>
  </si>
  <si>
    <t>Kapitalisations-geschäfte</t>
  </si>
  <si>
    <r>
      <t xml:space="preserve">Total Lebensversicherung
</t>
    </r>
    <r>
      <rPr>
        <b/>
        <i/>
        <sz val="9"/>
        <rFont val="Arial"/>
        <family val="2"/>
      </rPr>
      <t>Total assurance vie</t>
    </r>
  </si>
  <si>
    <t xml:space="preserve">Assurances individuelles </t>
  </si>
  <si>
    <t>Assurances collectives</t>
  </si>
  <si>
    <t>Assurance vie liée à des participations</t>
  </si>
  <si>
    <t>Opérations de capitalisation</t>
  </si>
  <si>
    <t xml:space="preserve">Total </t>
  </si>
  <si>
    <r>
      <t xml:space="preserve">Wiederkehrende Prämien
</t>
    </r>
    <r>
      <rPr>
        <i/>
        <sz val="9"/>
        <rFont val="Arial"/>
        <family val="2"/>
      </rPr>
      <t>Primes périodiques</t>
    </r>
  </si>
  <si>
    <r>
      <t xml:space="preserve">Einmalprämien
</t>
    </r>
    <r>
      <rPr>
        <i/>
        <sz val="9"/>
        <rFont val="Arial"/>
        <family val="2"/>
      </rPr>
      <t>Primes uniques</t>
    </r>
  </si>
  <si>
    <t>Quelle: Finma</t>
  </si>
  <si>
    <t>Source: Finma</t>
  </si>
  <si>
    <t>Prozent-Anteile am Total der Prämien / Pourcentages des primes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</si>
</sst>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,##0.00000"/>
    <numFmt numFmtId="165" formatCode="#,##0.000000"/>
    <numFmt numFmtId="166" formatCode="_ * #,##0.000_ ;_ * \-#,##0.000_ ;_ * &quot;-&quot;??_ ;_ @_ "/>
    <numFmt numFmtId="167" formatCode="0.0%"/>
    <numFmt numFmtId="168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auto="1"/>
      </left>
      <right style="thin">
        <color auto="1"/>
      </right>
      <top style="medium">
        <color rgb="FF4472C4"/>
      </top>
      <bottom style="thin">
        <color auto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right"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 indent="2"/>
    </xf>
    <xf numFmtId="3" fontId="3" fillId="0" borderId="5" xfId="0" applyNumberFormat="1" applyFont="1" applyBorder="1" applyAlignment="1">
      <alignment horizontal="right" vertical="center" indent="2"/>
    </xf>
    <xf numFmtId="3" fontId="4" fillId="2" borderId="5" xfId="0" applyNumberFormat="1" applyFont="1" applyFill="1" applyBorder="1" applyAlignment="1">
      <alignment horizontal="right" vertical="center" indent="2"/>
    </xf>
    <xf numFmtId="3" fontId="3" fillId="2" borderId="5" xfId="0" applyNumberFormat="1" applyFont="1" applyFill="1" applyBorder="1" applyAlignment="1">
      <alignment horizontal="right" vertical="center" indent="2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ill="1"/>
    <xf numFmtId="0" fontId="3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 indent="2"/>
    </xf>
    <xf numFmtId="3" fontId="3" fillId="0" borderId="5" xfId="0" applyNumberFormat="1" applyFont="1" applyFill="1" applyBorder="1" applyAlignment="1">
      <alignment horizontal="right" vertical="center" indent="2"/>
    </xf>
    <xf numFmtId="164" fontId="4" fillId="0" borderId="0" xfId="0" applyNumberFormat="1" applyFont="1" applyAlignment="1">
      <alignment horizontal="right" vertical="center"/>
    </xf>
    <xf numFmtId="165" fontId="0" fillId="0" borderId="0" xfId="0" applyNumberFormat="1"/>
    <xf numFmtId="166" fontId="4" fillId="0" borderId="0" xfId="1" applyNumberFormat="1" applyFont="1" applyBorder="1" applyAlignment="1">
      <alignment horizontal="right" vertical="center" indent="2"/>
    </xf>
    <xf numFmtId="167" fontId="4" fillId="0" borderId="5" xfId="2" applyNumberFormat="1" applyFont="1" applyBorder="1" applyAlignment="1">
      <alignment horizontal="right" vertical="center" indent="2"/>
    </xf>
    <xf numFmtId="167" fontId="0" fillId="0" borderId="0" xfId="0" applyNumberFormat="1"/>
    <xf numFmtId="167" fontId="4" fillId="2" borderId="5" xfId="2" applyNumberFormat="1" applyFont="1" applyFill="1" applyBorder="1" applyAlignment="1">
      <alignment horizontal="right" vertical="center" indent="2"/>
    </xf>
    <xf numFmtId="167" fontId="3" fillId="0" borderId="5" xfId="2" applyNumberFormat="1" applyFont="1" applyBorder="1" applyAlignment="1">
      <alignment horizontal="right" vertical="center" indent="2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2"/>
    </xf>
    <xf numFmtId="3" fontId="3" fillId="0" borderId="0" xfId="0" applyNumberFormat="1" applyFont="1" applyFill="1" applyBorder="1" applyAlignment="1">
      <alignment horizontal="right" vertical="center" indent="2"/>
    </xf>
    <xf numFmtId="167" fontId="4" fillId="0" borderId="0" xfId="2" applyNumberFormat="1" applyFont="1" applyFill="1" applyBorder="1" applyAlignment="1">
      <alignment horizontal="right" vertical="center" indent="2"/>
    </xf>
    <xf numFmtId="167" fontId="3" fillId="0" borderId="0" xfId="2" applyNumberFormat="1" applyFont="1" applyFill="1" applyBorder="1" applyAlignment="1">
      <alignment horizontal="right" vertical="center" indent="2"/>
    </xf>
    <xf numFmtId="3" fontId="4" fillId="0" borderId="6" xfId="0" applyNumberFormat="1" applyFont="1" applyBorder="1" applyAlignment="1">
      <alignment horizontal="right" vertical="center" indent="2"/>
    </xf>
    <xf numFmtId="0" fontId="6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 indent="2"/>
    </xf>
    <xf numFmtId="3" fontId="3" fillId="0" borderId="7" xfId="0" applyNumberFormat="1" applyFont="1" applyFill="1" applyBorder="1" applyAlignment="1">
      <alignment horizontal="right" vertical="center" indent="2"/>
    </xf>
    <xf numFmtId="167" fontId="4" fillId="0" borderId="7" xfId="2" applyNumberFormat="1" applyFont="1" applyBorder="1" applyAlignment="1">
      <alignment horizontal="right" vertical="center" indent="2"/>
    </xf>
    <xf numFmtId="167" fontId="4" fillId="2" borderId="7" xfId="2" applyNumberFormat="1" applyFont="1" applyFill="1" applyBorder="1" applyAlignment="1">
      <alignment horizontal="right" vertical="center" indent="2"/>
    </xf>
    <xf numFmtId="167" fontId="3" fillId="0" borderId="7" xfId="2" applyNumberFormat="1" applyFont="1" applyBorder="1" applyAlignment="1">
      <alignment horizontal="right" vertical="center" indent="2"/>
    </xf>
    <xf numFmtId="0" fontId="3" fillId="3" borderId="8" xfId="0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right" vertical="center" indent="2"/>
    </xf>
    <xf numFmtId="3" fontId="3" fillId="3" borderId="9" xfId="0" applyNumberFormat="1" applyFont="1" applyFill="1" applyBorder="1" applyAlignment="1">
      <alignment horizontal="right" vertical="center" indent="2"/>
    </xf>
    <xf numFmtId="3" fontId="4" fillId="3" borderId="10" xfId="0" applyNumberFormat="1" applyFont="1" applyFill="1" applyBorder="1" applyAlignment="1">
      <alignment horizontal="right" vertical="center" indent="2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7" fontId="4" fillId="3" borderId="9" xfId="0" applyNumberFormat="1" applyFont="1" applyFill="1" applyBorder="1" applyAlignment="1">
      <alignment horizontal="right" vertical="center" indent="2"/>
    </xf>
    <xf numFmtId="167" fontId="3" fillId="3" borderId="9" xfId="0" applyNumberFormat="1" applyFont="1" applyFill="1" applyBorder="1" applyAlignment="1">
      <alignment horizontal="right" vertical="center" indent="2"/>
    </xf>
    <xf numFmtId="167" fontId="4" fillId="3" borderId="10" xfId="0" applyNumberFormat="1" applyFont="1" applyFill="1" applyBorder="1" applyAlignment="1">
      <alignment horizontal="right" vertical="center" indent="2"/>
    </xf>
    <xf numFmtId="168" fontId="3" fillId="0" borderId="0" xfId="0" applyNumberFormat="1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167" fontId="4" fillId="2" borderId="11" xfId="0" applyNumberFormat="1" applyFont="1" applyFill="1" applyBorder="1" applyAlignment="1">
      <alignment horizontal="right" vertical="center" indent="2"/>
    </xf>
    <xf numFmtId="167" fontId="3" fillId="2" borderId="11" xfId="0" applyNumberFormat="1" applyFont="1" applyFill="1" applyBorder="1" applyAlignment="1">
      <alignment horizontal="right" vertical="center" indent="2"/>
    </xf>
    <xf numFmtId="3" fontId="4" fillId="2" borderId="11" xfId="0" applyNumberFormat="1" applyFont="1" applyFill="1" applyBorder="1" applyAlignment="1">
      <alignment horizontal="right" vertical="center" indent="2"/>
    </xf>
    <xf numFmtId="3" fontId="3" fillId="2" borderId="11" xfId="0" applyNumberFormat="1" applyFont="1" applyFill="1" applyBorder="1" applyAlignment="1">
      <alignment horizontal="right" vertical="center" indent="2"/>
    </xf>
    <xf numFmtId="3" fontId="0" fillId="0" borderId="0" xfId="0" applyNumberFormat="1"/>
    <xf numFmtId="3" fontId="0" fillId="0" borderId="0" xfId="0" applyNumberFormat="1" applyFill="1"/>
    <xf numFmtId="0" fontId="3" fillId="2" borderId="7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indent="2"/>
    </xf>
    <xf numFmtId="3" fontId="3" fillId="2" borderId="7" xfId="0" applyNumberFormat="1" applyFont="1" applyFill="1" applyBorder="1" applyAlignment="1">
      <alignment horizontal="right" vertical="center" indent="2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4472C4"/>
      <color rgb="FF5C5CAD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37"/>
  <sheetViews>
    <sheetView tabSelected="1" workbookViewId="0">
      <selection activeCell="I8" sqref="I8"/>
    </sheetView>
  </sheetViews>
  <sheetFormatPr baseColWidth="10" defaultColWidth="11.42578125" defaultRowHeight="15" x14ac:dyDescent="0.25"/>
  <cols>
    <col min="1" max="1" width="1.7109375" customWidth="1"/>
    <col min="2" max="2" width="6" bestFit="1" customWidth="1"/>
    <col min="3" max="3" width="14.85546875" bestFit="1" customWidth="1"/>
    <col min="4" max="4" width="12.42578125" bestFit="1" customWidth="1"/>
    <col min="5" max="5" width="15.85546875" bestFit="1" customWidth="1"/>
    <col min="6" max="6" width="13.28515625" bestFit="1" customWidth="1"/>
    <col min="7" max="7" width="12.42578125" bestFit="1" customWidth="1"/>
    <col min="8" max="9" width="15.7109375" customWidth="1"/>
    <col min="12" max="12" width="7.7109375" customWidth="1"/>
    <col min="13" max="19" width="15.7109375" customWidth="1"/>
  </cols>
  <sheetData>
    <row r="2" spans="2:21" ht="30" customHeight="1" x14ac:dyDescent="0.25">
      <c r="B2" s="69" t="s">
        <v>0</v>
      </c>
      <c r="C2" s="70"/>
      <c r="D2" s="70"/>
      <c r="E2" s="70"/>
      <c r="F2" s="70"/>
      <c r="G2" s="70"/>
      <c r="H2" s="70"/>
      <c r="I2" s="70"/>
    </row>
    <row r="3" spans="2:21" x14ac:dyDescent="0.25">
      <c r="B3" s="1"/>
      <c r="C3" s="1"/>
      <c r="D3" s="1"/>
      <c r="E3" s="1"/>
      <c r="F3" s="1"/>
      <c r="G3" s="1"/>
      <c r="H3" s="54"/>
      <c r="I3" s="1"/>
    </row>
    <row r="4" spans="2:21" ht="15" customHeight="1" x14ac:dyDescent="0.25">
      <c r="B4" s="68" t="s">
        <v>1</v>
      </c>
      <c r="C4" s="68"/>
      <c r="D4" s="68"/>
      <c r="E4" s="68"/>
      <c r="F4" s="68"/>
      <c r="G4" s="68"/>
      <c r="H4" s="68"/>
      <c r="I4" s="68"/>
      <c r="M4" s="71" t="s">
        <v>16</v>
      </c>
      <c r="N4" s="71"/>
      <c r="O4" s="71"/>
      <c r="P4" s="71"/>
      <c r="Q4" s="71"/>
      <c r="R4" s="71"/>
      <c r="S4" s="71"/>
    </row>
    <row r="5" spans="2:21" x14ac:dyDescent="0.25">
      <c r="B5" s="2"/>
      <c r="C5" s="3"/>
      <c r="D5" s="3"/>
      <c r="E5" s="3"/>
      <c r="F5" s="3"/>
      <c r="G5" s="49"/>
      <c r="H5" s="50"/>
      <c r="I5" s="3"/>
    </row>
    <row r="6" spans="2:21" ht="48" customHeight="1" x14ac:dyDescent="0.25">
      <c r="B6" s="4"/>
      <c r="C6" s="8" t="s">
        <v>2</v>
      </c>
      <c r="D6" s="9" t="s">
        <v>3</v>
      </c>
      <c r="E6" s="9" t="s">
        <v>4</v>
      </c>
      <c r="F6" s="9" t="s">
        <v>5</v>
      </c>
      <c r="G6" s="65" t="s">
        <v>6</v>
      </c>
      <c r="H6" s="66"/>
      <c r="I6" s="67"/>
      <c r="M6" s="8" t="s">
        <v>2</v>
      </c>
      <c r="N6" s="9" t="s">
        <v>3</v>
      </c>
      <c r="O6" s="9" t="s">
        <v>4</v>
      </c>
      <c r="P6" s="9" t="s">
        <v>5</v>
      </c>
      <c r="Q6" s="65" t="s">
        <v>6</v>
      </c>
      <c r="R6" s="66"/>
      <c r="S6" s="67"/>
    </row>
    <row r="7" spans="2:21" ht="48.75" thickBot="1" x14ac:dyDescent="0.3">
      <c r="B7" s="4"/>
      <c r="C7" s="10" t="s">
        <v>7</v>
      </c>
      <c r="D7" s="10" t="s">
        <v>8</v>
      </c>
      <c r="E7" s="10" t="s">
        <v>9</v>
      </c>
      <c r="F7" s="11" t="s">
        <v>10</v>
      </c>
      <c r="G7" s="37" t="s">
        <v>11</v>
      </c>
      <c r="H7" s="38" t="s">
        <v>12</v>
      </c>
      <c r="I7" s="38" t="s">
        <v>13</v>
      </c>
      <c r="M7" s="10" t="s">
        <v>7</v>
      </c>
      <c r="N7" s="10" t="s">
        <v>8</v>
      </c>
      <c r="O7" s="10" t="s">
        <v>9</v>
      </c>
      <c r="P7" s="11" t="s">
        <v>10</v>
      </c>
      <c r="Q7" s="37" t="s">
        <v>11</v>
      </c>
      <c r="R7" s="38" t="s">
        <v>12</v>
      </c>
      <c r="S7" s="38" t="s">
        <v>13</v>
      </c>
    </row>
    <row r="8" spans="2:21" ht="15.75" thickBot="1" x14ac:dyDescent="0.3">
      <c r="B8" s="45">
        <v>2021</v>
      </c>
      <c r="C8" s="46">
        <v>4803783.5590000004</v>
      </c>
      <c r="D8" s="46">
        <v>15691925.234999999</v>
      </c>
      <c r="E8" s="46">
        <v>2264793.8650000002</v>
      </c>
      <c r="F8" s="46">
        <v>350137.48</v>
      </c>
      <c r="G8" s="47">
        <f>SUM(C8:F8)</f>
        <v>23110640.139000002</v>
      </c>
      <c r="H8" s="46">
        <f>G8-I8</f>
        <v>14313390.188000003</v>
      </c>
      <c r="I8" s="48">
        <v>8797249.9509999994</v>
      </c>
      <c r="J8" s="60"/>
      <c r="L8" s="45">
        <v>2021</v>
      </c>
      <c r="M8" s="51">
        <f>C8/$G8</f>
        <v>0.20786025528100582</v>
      </c>
      <c r="N8" s="51">
        <f t="shared" ref="N8" si="0">D8/$G8</f>
        <v>0.67899137110093866</v>
      </c>
      <c r="O8" s="51">
        <f t="shared" ref="O8" si="1">E8/$G8</f>
        <v>9.7997885449225719E-2</v>
      </c>
      <c r="P8" s="51">
        <f t="shared" ref="P8" si="2">F8/$G8</f>
        <v>1.5150488168829686E-2</v>
      </c>
      <c r="Q8" s="52">
        <f t="shared" ref="Q8" si="3">SUM(M8:P8)</f>
        <v>0.99999999999999989</v>
      </c>
      <c r="R8" s="51">
        <f t="shared" ref="R8" si="4">H8/$G8</f>
        <v>0.61934200445818299</v>
      </c>
      <c r="S8" s="53">
        <f t="shared" ref="S8" si="5">I8/$G8</f>
        <v>0.38065799554181701</v>
      </c>
    </row>
    <row r="9" spans="2:21" x14ac:dyDescent="0.25">
      <c r="B9" s="55">
        <v>2020</v>
      </c>
      <c r="C9" s="58">
        <v>4773861.3660000004</v>
      </c>
      <c r="D9" s="58">
        <v>17537360.710000001</v>
      </c>
      <c r="E9" s="58">
        <v>1963696.9890000001</v>
      </c>
      <c r="F9" s="58">
        <v>349504.41899999999</v>
      </c>
      <c r="G9" s="59">
        <v>24624423.484000001</v>
      </c>
      <c r="H9" s="58">
        <v>14445104.164000001</v>
      </c>
      <c r="I9" s="58">
        <v>10179319.32</v>
      </c>
      <c r="J9" s="60"/>
      <c r="L9" s="55">
        <v>2019</v>
      </c>
      <c r="M9" s="56">
        <f t="shared" ref="M9:M11" si="6">C9/$G9</f>
        <v>0.19386692927458266</v>
      </c>
      <c r="N9" s="56">
        <f t="shared" ref="N9:N11" si="7">D9/$G9</f>
        <v>0.71219375842017585</v>
      </c>
      <c r="O9" s="56">
        <f t="shared" ref="O9:O11" si="8">E9/$G9</f>
        <v>7.9745907159042104E-2</v>
      </c>
      <c r="P9" s="56">
        <f t="shared" ref="P9:P11" si="9">F9/$G9</f>
        <v>1.4193405146199441E-2</v>
      </c>
      <c r="Q9" s="57">
        <f>SUM(M9:P9)</f>
        <v>1</v>
      </c>
      <c r="R9" s="56">
        <f t="shared" ref="R9:R11" si="10">H9/$G9</f>
        <v>0.58661694855052637</v>
      </c>
      <c r="S9" s="56">
        <f t="shared" ref="S9:S11" si="11">I9/$G9</f>
        <v>0.41338305144947368</v>
      </c>
    </row>
    <row r="10" spans="2:21" x14ac:dyDescent="0.25">
      <c r="B10" s="62">
        <v>2019</v>
      </c>
      <c r="C10" s="63">
        <v>4875701.78</v>
      </c>
      <c r="D10" s="63">
        <v>22615341.82</v>
      </c>
      <c r="E10" s="63">
        <v>1962369.75</v>
      </c>
      <c r="F10" s="63">
        <v>490505.62199999997</v>
      </c>
      <c r="G10" s="64">
        <v>29943918.971999999</v>
      </c>
      <c r="H10" s="63">
        <v>14723796.35</v>
      </c>
      <c r="I10" s="63">
        <v>15220122.622</v>
      </c>
      <c r="J10" s="60"/>
      <c r="L10" s="39">
        <v>2017</v>
      </c>
      <c r="M10" s="42">
        <f t="shared" ref="M10" si="12">C10/$G10</f>
        <v>0.16282777763856421</v>
      </c>
      <c r="N10" s="42">
        <f t="shared" ref="N10" si="13">D10/$G10</f>
        <v>0.75525657951276137</v>
      </c>
      <c r="O10" s="42">
        <f t="shared" ref="O10" si="14">E10/$G10</f>
        <v>6.5534833694780414E-2</v>
      </c>
      <c r="P10" s="43">
        <f t="shared" ref="P10" si="15">F10/$G10</f>
        <v>1.6380809153894074E-2</v>
      </c>
      <c r="Q10" s="44">
        <f t="shared" ref="Q10" si="16">SUM(M10:P10)</f>
        <v>1</v>
      </c>
      <c r="R10" s="42">
        <f t="shared" ref="R10" si="17">H10/$G10</f>
        <v>0.49171240290116824</v>
      </c>
      <c r="S10" s="42">
        <f t="shared" ref="S10" si="18">I10/$G10</f>
        <v>0.50828759709883176</v>
      </c>
    </row>
    <row r="11" spans="2:21" x14ac:dyDescent="0.25">
      <c r="B11" s="62">
        <v>2018</v>
      </c>
      <c r="C11" s="63">
        <v>4885061.9790000003</v>
      </c>
      <c r="D11" s="63">
        <v>22605206.41</v>
      </c>
      <c r="E11" s="63">
        <v>1949243.483</v>
      </c>
      <c r="F11" s="63">
        <v>331825.745</v>
      </c>
      <c r="G11" s="64">
        <v>29771337.616999999</v>
      </c>
      <c r="H11" s="63">
        <v>16782232.642999999</v>
      </c>
      <c r="I11" s="63">
        <v>12989104.973999999</v>
      </c>
      <c r="J11" s="60"/>
      <c r="L11" s="39">
        <v>2018</v>
      </c>
      <c r="M11" s="42">
        <f t="shared" si="6"/>
        <v>0.16408607640828798</v>
      </c>
      <c r="N11" s="42">
        <f t="shared" si="7"/>
        <v>0.75929428166143254</v>
      </c>
      <c r="O11" s="42">
        <f t="shared" si="8"/>
        <v>6.5473829495888855E-2</v>
      </c>
      <c r="P11" s="43">
        <f t="shared" si="9"/>
        <v>1.1145812434390627E-2</v>
      </c>
      <c r="Q11" s="44">
        <f t="shared" ref="Q11" si="19">SUM(M11:P11)</f>
        <v>1</v>
      </c>
      <c r="R11" s="42">
        <f t="shared" si="10"/>
        <v>0.56370435413076725</v>
      </c>
      <c r="S11" s="42">
        <f t="shared" si="11"/>
        <v>0.43629564586923275</v>
      </c>
    </row>
    <row r="12" spans="2:21" ht="15" customHeight="1" x14ac:dyDescent="0.25">
      <c r="B12" s="39">
        <v>2017</v>
      </c>
      <c r="C12" s="40">
        <v>5014552.051</v>
      </c>
      <c r="D12" s="40">
        <v>22451330.537</v>
      </c>
      <c r="E12" s="40">
        <v>1864265.662</v>
      </c>
      <c r="F12" s="40">
        <v>261341.524</v>
      </c>
      <c r="G12" s="41">
        <v>29591489.774</v>
      </c>
      <c r="H12" s="40">
        <v>16796473.328000002</v>
      </c>
      <c r="I12" s="40">
        <v>12795016.446</v>
      </c>
      <c r="J12" s="60"/>
      <c r="L12" s="39">
        <v>2017</v>
      </c>
      <c r="M12" s="42">
        <f t="shared" ref="M12" si="20">C12/$G12</f>
        <v>0.16945926309549783</v>
      </c>
      <c r="N12" s="42">
        <f t="shared" ref="N12" si="21">D12/$G12</f>
        <v>0.75870903115957467</v>
      </c>
      <c r="O12" s="42">
        <f t="shared" ref="O12" si="22">E12/$G12</f>
        <v>6.3000061039103258E-2</v>
      </c>
      <c r="P12" s="43">
        <f t="shared" ref="P12" si="23">F12/$G12</f>
        <v>8.8316447058242667E-3</v>
      </c>
      <c r="Q12" s="44">
        <f t="shared" ref="Q12" si="24">SUM(M12:P12)</f>
        <v>1</v>
      </c>
      <c r="R12" s="42">
        <f t="shared" ref="R12" si="25">H12/$G12</f>
        <v>0.56761161591661069</v>
      </c>
      <c r="S12" s="42">
        <f t="shared" ref="S12" si="26">I12/$G12</f>
        <v>0.43238838408338937</v>
      </c>
      <c r="U12" s="28"/>
    </row>
    <row r="13" spans="2:21" ht="15" customHeight="1" x14ac:dyDescent="0.25">
      <c r="B13" s="39">
        <v>2016</v>
      </c>
      <c r="C13" s="40">
        <v>5262875.3159999996</v>
      </c>
      <c r="D13" s="40">
        <v>23337385.111000001</v>
      </c>
      <c r="E13" s="40">
        <v>1738786.5430000001</v>
      </c>
      <c r="F13" s="40">
        <v>327837.07400000002</v>
      </c>
      <c r="G13" s="41">
        <v>30666884.044</v>
      </c>
      <c r="H13" s="40">
        <v>16794150.987</v>
      </c>
      <c r="I13" s="40">
        <v>13872733.057</v>
      </c>
      <c r="J13" s="61"/>
      <c r="K13" s="20"/>
      <c r="L13" s="39">
        <v>2016</v>
      </c>
      <c r="M13" s="42">
        <f t="shared" ref="M13:M21" si="27">C13/$G13</f>
        <v>0.17161428296559153</v>
      </c>
      <c r="N13" s="42">
        <f t="shared" ref="N13:N21" si="28">D13/$G13</f>
        <v>0.76099629416265979</v>
      </c>
      <c r="O13" s="42">
        <f t="shared" ref="O13:O21" si="29">E13/$G13</f>
        <v>5.6699159278955018E-2</v>
      </c>
      <c r="P13" s="43">
        <f t="shared" ref="P13:P21" si="30">F13/$G13</f>
        <v>1.0690263592793726E-2</v>
      </c>
      <c r="Q13" s="44">
        <f t="shared" ref="Q13:Q32" si="31">SUM(M13:P13)</f>
        <v>1</v>
      </c>
      <c r="R13" s="42">
        <f t="shared" ref="R13:R32" si="32">H13/$G13</f>
        <v>0.54763147644554355</v>
      </c>
      <c r="S13" s="42">
        <f t="shared" ref="S13:S32" si="33">I13/$G13</f>
        <v>0.4523685235544565</v>
      </c>
      <c r="U13" s="28"/>
    </row>
    <row r="14" spans="2:21" ht="15" customHeight="1" x14ac:dyDescent="0.25">
      <c r="B14" s="21">
        <v>2015</v>
      </c>
      <c r="C14" s="22">
        <v>5631575.9670000002</v>
      </c>
      <c r="D14" s="22">
        <v>24882368.225000001</v>
      </c>
      <c r="E14" s="22">
        <v>1753611.7760000001</v>
      </c>
      <c r="F14" s="22">
        <v>372662.08799999999</v>
      </c>
      <c r="G14" s="23">
        <v>32640218.056000002</v>
      </c>
      <c r="H14" s="22">
        <v>16732688.316</v>
      </c>
      <c r="I14" s="22">
        <v>15907529.74</v>
      </c>
      <c r="J14" s="61"/>
      <c r="K14" s="20"/>
      <c r="L14" s="21">
        <v>2015</v>
      </c>
      <c r="M14" s="27">
        <f t="shared" si="27"/>
        <v>0.17253487575781654</v>
      </c>
      <c r="N14" s="27">
        <f t="shared" si="28"/>
        <v>0.76232236507458218</v>
      </c>
      <c r="O14" s="27">
        <f t="shared" si="29"/>
        <v>5.372549205986836E-2</v>
      </c>
      <c r="P14" s="29">
        <f t="shared" si="30"/>
        <v>1.1417267107732951E-2</v>
      </c>
      <c r="Q14" s="30">
        <f t="shared" si="31"/>
        <v>1</v>
      </c>
      <c r="R14" s="27">
        <f t="shared" si="32"/>
        <v>0.51264021236905177</v>
      </c>
      <c r="S14" s="27">
        <f t="shared" si="33"/>
        <v>0.48735978763094817</v>
      </c>
      <c r="U14" s="28"/>
    </row>
    <row r="15" spans="2:21" ht="15" customHeight="1" x14ac:dyDescent="0.25">
      <c r="B15" s="21">
        <v>2014</v>
      </c>
      <c r="C15" s="22">
        <v>5801684.159</v>
      </c>
      <c r="D15" s="22">
        <v>24699724.109999999</v>
      </c>
      <c r="E15" s="22">
        <v>1729418.5889999999</v>
      </c>
      <c r="F15" s="22">
        <v>409088.09399999998</v>
      </c>
      <c r="G15" s="23">
        <v>32639914.952</v>
      </c>
      <c r="H15" s="22">
        <v>16449739.732999999</v>
      </c>
      <c r="I15" s="22">
        <v>16190175.219000001</v>
      </c>
      <c r="J15" s="60"/>
      <c r="L15" s="21">
        <v>2014</v>
      </c>
      <c r="M15" s="27">
        <f t="shared" si="27"/>
        <v>0.17774813958712549</v>
      </c>
      <c r="N15" s="27">
        <f t="shared" si="28"/>
        <v>0.75673371533973721</v>
      </c>
      <c r="O15" s="27">
        <f t="shared" si="29"/>
        <v>5.2984776202489169E-2</v>
      </c>
      <c r="P15" s="29">
        <f t="shared" si="30"/>
        <v>1.2533368870648152E-2</v>
      </c>
      <c r="Q15" s="30">
        <f t="shared" si="31"/>
        <v>1</v>
      </c>
      <c r="R15" s="27">
        <f t="shared" si="32"/>
        <v>0.50397618244994991</v>
      </c>
      <c r="S15" s="27">
        <f t="shared" si="33"/>
        <v>0.49602381755005009</v>
      </c>
      <c r="U15" s="28"/>
    </row>
    <row r="16" spans="2:21" ht="15" customHeight="1" x14ac:dyDescent="0.25">
      <c r="B16" s="13">
        <v>2013</v>
      </c>
      <c r="C16" s="16">
        <v>5490883.2939999998</v>
      </c>
      <c r="D16" s="16">
        <v>24348722.471999999</v>
      </c>
      <c r="E16" s="16">
        <v>2402963.9980000001</v>
      </c>
      <c r="F16" s="16">
        <v>422778.33299999998</v>
      </c>
      <c r="G16" s="17">
        <v>32665348.096999999</v>
      </c>
      <c r="H16" s="16">
        <v>16236379.321</v>
      </c>
      <c r="I16" s="16">
        <v>16428968.776000001</v>
      </c>
      <c r="J16" s="60"/>
      <c r="L16" s="13">
        <v>2013</v>
      </c>
      <c r="M16" s="27">
        <f t="shared" si="27"/>
        <v>0.16809504915406934</v>
      </c>
      <c r="N16" s="27">
        <f t="shared" si="28"/>
        <v>0.74539914283773379</v>
      </c>
      <c r="O16" s="27">
        <f t="shared" si="29"/>
        <v>7.3563091716162959E-2</v>
      </c>
      <c r="P16" s="29">
        <f t="shared" si="30"/>
        <v>1.2942716292033887E-2</v>
      </c>
      <c r="Q16" s="30">
        <f t="shared" si="31"/>
        <v>1</v>
      </c>
      <c r="R16" s="27">
        <f t="shared" si="32"/>
        <v>0.49705208322856226</v>
      </c>
      <c r="S16" s="27">
        <f t="shared" si="33"/>
        <v>0.5029479167714378</v>
      </c>
      <c r="U16" s="28"/>
    </row>
    <row r="17" spans="2:21" ht="15" customHeight="1" x14ac:dyDescent="0.25">
      <c r="B17" s="13">
        <v>2012</v>
      </c>
      <c r="C17" s="16">
        <v>5485024.9380000001</v>
      </c>
      <c r="D17" s="16">
        <v>22564829.647</v>
      </c>
      <c r="E17" s="16">
        <v>2629301.89</v>
      </c>
      <c r="F17" s="16">
        <v>446636.58100000001</v>
      </c>
      <c r="G17" s="17">
        <v>31125793.056000002</v>
      </c>
      <c r="H17" s="16">
        <v>15873979.595000003</v>
      </c>
      <c r="I17" s="16">
        <v>15251813.460999999</v>
      </c>
      <c r="J17" s="60"/>
      <c r="L17" s="13">
        <v>2012</v>
      </c>
      <c r="M17" s="27">
        <f t="shared" si="27"/>
        <v>0.17622121075378264</v>
      </c>
      <c r="N17" s="27">
        <f t="shared" si="28"/>
        <v>0.72495597482134722</v>
      </c>
      <c r="O17" s="27">
        <f t="shared" si="29"/>
        <v>8.4473410372853441E-2</v>
      </c>
      <c r="P17" s="29">
        <f t="shared" si="30"/>
        <v>1.434940405201671E-2</v>
      </c>
      <c r="Q17" s="30">
        <f t="shared" si="31"/>
        <v>1</v>
      </c>
      <c r="R17" s="27">
        <f t="shared" si="32"/>
        <v>0.5099943820367987</v>
      </c>
      <c r="S17" s="27">
        <f t="shared" si="33"/>
        <v>0.49000561796320125</v>
      </c>
      <c r="U17" s="28"/>
    </row>
    <row r="18" spans="2:21" ht="15" customHeight="1" x14ac:dyDescent="0.25">
      <c r="B18" s="13">
        <v>2011</v>
      </c>
      <c r="C18" s="16">
        <v>5614156</v>
      </c>
      <c r="D18" s="16">
        <v>22060004</v>
      </c>
      <c r="E18" s="16">
        <v>2422086</v>
      </c>
      <c r="F18" s="16">
        <v>465595</v>
      </c>
      <c r="G18" s="17">
        <v>30561842</v>
      </c>
      <c r="H18" s="16">
        <f>G18-I18</f>
        <v>15619416</v>
      </c>
      <c r="I18" s="16">
        <v>14942426</v>
      </c>
      <c r="J18" s="61"/>
      <c r="L18" s="13">
        <v>2011</v>
      </c>
      <c r="M18" s="27">
        <f t="shared" si="27"/>
        <v>0.18369822080750237</v>
      </c>
      <c r="N18" s="27">
        <f t="shared" si="28"/>
        <v>0.72181526231305038</v>
      </c>
      <c r="O18" s="27">
        <f t="shared" si="29"/>
        <v>7.9251963935943387E-2</v>
      </c>
      <c r="P18" s="29">
        <f t="shared" si="30"/>
        <v>1.5234520222963E-2</v>
      </c>
      <c r="Q18" s="30">
        <f t="shared" si="31"/>
        <v>0.99999996727945906</v>
      </c>
      <c r="R18" s="27">
        <f t="shared" si="32"/>
        <v>0.51107573947931539</v>
      </c>
      <c r="S18" s="27">
        <f t="shared" si="33"/>
        <v>0.48892426052068461</v>
      </c>
      <c r="U18" s="28"/>
    </row>
    <row r="19" spans="2:21" ht="15" customHeight="1" x14ac:dyDescent="0.25">
      <c r="B19" s="13">
        <v>2010</v>
      </c>
      <c r="C19" s="16">
        <v>5878398</v>
      </c>
      <c r="D19" s="16">
        <v>20810765</v>
      </c>
      <c r="E19" s="16">
        <v>3050664</v>
      </c>
      <c r="F19" s="16">
        <v>389102</v>
      </c>
      <c r="G19" s="17">
        <v>30128930</v>
      </c>
      <c r="H19" s="16">
        <v>15460900</v>
      </c>
      <c r="I19" s="16">
        <f>11371185-261+755501+699852+3792+49085+101640+3342+1286848+7944+389102</f>
        <v>14668030</v>
      </c>
      <c r="J19" s="61"/>
      <c r="L19" s="13">
        <v>2010</v>
      </c>
      <c r="M19" s="27">
        <f t="shared" si="27"/>
        <v>0.19510809046321922</v>
      </c>
      <c r="N19" s="27">
        <f t="shared" si="28"/>
        <v>0.69072366658888984</v>
      </c>
      <c r="O19" s="27">
        <f t="shared" si="29"/>
        <v>0.10125364558250161</v>
      </c>
      <c r="P19" s="29">
        <f t="shared" si="30"/>
        <v>1.2914564174698537E-2</v>
      </c>
      <c r="Q19" s="30">
        <f t="shared" si="31"/>
        <v>0.99999996680930914</v>
      </c>
      <c r="R19" s="27">
        <f t="shared" si="32"/>
        <v>0.51315795151039212</v>
      </c>
      <c r="S19" s="27">
        <f t="shared" si="33"/>
        <v>0.48684204848960783</v>
      </c>
      <c r="U19" s="28"/>
    </row>
    <row r="20" spans="2:21" ht="15" customHeight="1" x14ac:dyDescent="0.25">
      <c r="B20" s="13">
        <v>2009</v>
      </c>
      <c r="C20" s="16">
        <v>6535035</v>
      </c>
      <c r="D20" s="16">
        <v>19810424</v>
      </c>
      <c r="E20" s="16">
        <v>2796682</v>
      </c>
      <c r="F20" s="16">
        <v>277981</v>
      </c>
      <c r="G20" s="17">
        <v>29420122</v>
      </c>
      <c r="H20" s="16">
        <v>15150067</v>
      </c>
      <c r="I20" s="16">
        <v>14270055</v>
      </c>
      <c r="J20" s="60"/>
      <c r="L20" s="13">
        <v>2009</v>
      </c>
      <c r="M20" s="27">
        <f t="shared" si="27"/>
        <v>0.22212807275238355</v>
      </c>
      <c r="N20" s="27">
        <f t="shared" si="28"/>
        <v>0.67336308122719546</v>
      </c>
      <c r="O20" s="27">
        <f t="shared" si="29"/>
        <v>9.5060176840871022E-2</v>
      </c>
      <c r="P20" s="29">
        <f t="shared" si="30"/>
        <v>9.4486691795499685E-3</v>
      </c>
      <c r="Q20" s="30">
        <f t="shared" si="31"/>
        <v>1</v>
      </c>
      <c r="R20" s="27">
        <f t="shared" si="32"/>
        <v>0.5149559542954989</v>
      </c>
      <c r="S20" s="27">
        <f t="shared" si="33"/>
        <v>0.48504404570450116</v>
      </c>
      <c r="U20" s="28"/>
    </row>
    <row r="21" spans="2:21" ht="15" customHeight="1" x14ac:dyDescent="0.25">
      <c r="B21" s="13">
        <v>2008</v>
      </c>
      <c r="C21" s="16">
        <v>6267249</v>
      </c>
      <c r="D21" s="16">
        <v>20601070</v>
      </c>
      <c r="E21" s="16">
        <v>2665129</v>
      </c>
      <c r="F21" s="16">
        <v>73521</v>
      </c>
      <c r="G21" s="17">
        <v>29606969</v>
      </c>
      <c r="H21" s="16">
        <v>15310747</v>
      </c>
      <c r="I21" s="16">
        <f>11360753+3624+768587+1004447-0+34419+947065+9311+122471+36445+9100</f>
        <v>14296222</v>
      </c>
      <c r="J21" s="60"/>
      <c r="L21" s="13">
        <v>2008</v>
      </c>
      <c r="M21" s="27">
        <f t="shared" si="27"/>
        <v>0.21168154700334235</v>
      </c>
      <c r="N21" s="27">
        <f t="shared" si="28"/>
        <v>0.69581827170488142</v>
      </c>
      <c r="O21" s="27">
        <f t="shared" si="29"/>
        <v>9.0016948374553304E-2</v>
      </c>
      <c r="P21" s="29">
        <f t="shared" si="30"/>
        <v>2.4832329172229687E-3</v>
      </c>
      <c r="Q21" s="30">
        <f t="shared" si="31"/>
        <v>1</v>
      </c>
      <c r="R21" s="27">
        <f t="shared" si="32"/>
        <v>0.51713321279189373</v>
      </c>
      <c r="S21" s="27">
        <f t="shared" si="33"/>
        <v>0.48286678720810633</v>
      </c>
      <c r="U21" s="28"/>
    </row>
    <row r="22" spans="2:21" ht="15" customHeight="1" x14ac:dyDescent="0.25">
      <c r="B22" s="13">
        <v>2007</v>
      </c>
      <c r="C22" s="16">
        <v>6228043</v>
      </c>
      <c r="D22" s="16">
        <v>19918779</v>
      </c>
      <c r="E22" s="16">
        <v>2562460</v>
      </c>
      <c r="F22" s="16"/>
      <c r="G22" s="17">
        <v>28709282</v>
      </c>
      <c r="H22" s="16">
        <v>15313640</v>
      </c>
      <c r="I22" s="16">
        <v>13395642</v>
      </c>
      <c r="J22" s="60"/>
      <c r="L22" s="13">
        <v>2007</v>
      </c>
      <c r="M22" s="27">
        <f t="shared" ref="M22:M32" si="34">C22/$G22</f>
        <v>0.21693482268208589</v>
      </c>
      <c r="N22" s="27">
        <f t="shared" ref="N22:N32" si="35">D22/$G22</f>
        <v>0.69380972328043589</v>
      </c>
      <c r="O22" s="27">
        <f t="shared" ref="O22:O32" si="36">E22/$G22</f>
        <v>8.9255454037478199E-2</v>
      </c>
      <c r="P22" s="16"/>
      <c r="Q22" s="30">
        <f t="shared" si="31"/>
        <v>1</v>
      </c>
      <c r="R22" s="27">
        <f t="shared" si="32"/>
        <v>0.53340379602666488</v>
      </c>
      <c r="S22" s="27">
        <f t="shared" si="33"/>
        <v>0.46659620397333518</v>
      </c>
      <c r="U22" s="28"/>
    </row>
    <row r="23" spans="2:21" ht="15" customHeight="1" x14ac:dyDescent="0.25">
      <c r="B23" s="12">
        <v>2006</v>
      </c>
      <c r="C23" s="14">
        <v>6364427</v>
      </c>
      <c r="D23" s="14">
        <v>19424045</v>
      </c>
      <c r="E23" s="14">
        <v>2283991</v>
      </c>
      <c r="F23" s="14"/>
      <c r="G23" s="15">
        <v>28072463</v>
      </c>
      <c r="H23" s="14">
        <v>15361927</v>
      </c>
      <c r="I23" s="14">
        <v>12710536</v>
      </c>
      <c r="J23" s="61"/>
      <c r="L23" s="12">
        <v>2006</v>
      </c>
      <c r="M23" s="27">
        <f t="shared" si="34"/>
        <v>0.22671423594003848</v>
      </c>
      <c r="N23" s="27">
        <f t="shared" si="35"/>
        <v>0.69192521511204774</v>
      </c>
      <c r="O23" s="27">
        <f t="shared" si="36"/>
        <v>8.1360548947913836E-2</v>
      </c>
      <c r="P23" s="14"/>
      <c r="Q23" s="30">
        <f t="shared" si="31"/>
        <v>1</v>
      </c>
      <c r="R23" s="27">
        <f t="shared" si="32"/>
        <v>0.54722405369275939</v>
      </c>
      <c r="S23" s="27">
        <f t="shared" si="33"/>
        <v>0.45277594630724066</v>
      </c>
      <c r="U23" s="28"/>
    </row>
    <row r="24" spans="2:21" ht="15" customHeight="1" x14ac:dyDescent="0.25">
      <c r="B24" s="12">
        <v>2005</v>
      </c>
      <c r="C24" s="14">
        <v>6790281</v>
      </c>
      <c r="D24" s="14">
        <v>19665653</v>
      </c>
      <c r="E24" s="14">
        <v>3317162</v>
      </c>
      <c r="F24" s="14"/>
      <c r="G24" s="15">
        <v>29773096</v>
      </c>
      <c r="H24" s="14">
        <v>12374048</v>
      </c>
      <c r="I24" s="14">
        <v>17399048</v>
      </c>
      <c r="J24" s="61"/>
      <c r="L24" s="12">
        <v>2005</v>
      </c>
      <c r="M24" s="27">
        <f t="shared" si="34"/>
        <v>0.22806768231291769</v>
      </c>
      <c r="N24" s="27">
        <f t="shared" si="35"/>
        <v>0.66051756928469918</v>
      </c>
      <c r="O24" s="27">
        <f t="shared" si="36"/>
        <v>0.11141474840238315</v>
      </c>
      <c r="P24" s="14"/>
      <c r="Q24" s="30">
        <f t="shared" si="31"/>
        <v>1</v>
      </c>
      <c r="R24" s="27">
        <f t="shared" si="32"/>
        <v>0.41561173214905162</v>
      </c>
      <c r="S24" s="27">
        <f t="shared" si="33"/>
        <v>0.58438826785094844</v>
      </c>
      <c r="U24" s="28"/>
    </row>
    <row r="25" spans="2:21" ht="15" customHeight="1" x14ac:dyDescent="0.25">
      <c r="B25" s="12">
        <v>2004</v>
      </c>
      <c r="C25" s="14">
        <v>7003095</v>
      </c>
      <c r="D25" s="14">
        <v>21418999</v>
      </c>
      <c r="E25" s="14">
        <v>1812797</v>
      </c>
      <c r="F25" s="14"/>
      <c r="G25" s="15">
        <v>30234891</v>
      </c>
      <c r="H25" s="14">
        <v>15738338</v>
      </c>
      <c r="I25" s="14">
        <v>14496553</v>
      </c>
      <c r="J25" s="60"/>
      <c r="L25" s="12">
        <v>2004</v>
      </c>
      <c r="M25" s="27">
        <f t="shared" si="34"/>
        <v>0.23162296169680255</v>
      </c>
      <c r="N25" s="27">
        <f t="shared" si="35"/>
        <v>0.70841991790213499</v>
      </c>
      <c r="O25" s="27">
        <f t="shared" si="36"/>
        <v>5.9957120401062471E-2</v>
      </c>
      <c r="P25" s="14"/>
      <c r="Q25" s="30">
        <f t="shared" si="31"/>
        <v>1</v>
      </c>
      <c r="R25" s="27">
        <f t="shared" si="32"/>
        <v>0.52053562885343296</v>
      </c>
      <c r="S25" s="27">
        <f t="shared" si="33"/>
        <v>0.47946437114656704</v>
      </c>
      <c r="U25" s="28"/>
    </row>
    <row r="26" spans="2:21" ht="15" customHeight="1" x14ac:dyDescent="0.25">
      <c r="B26" s="12">
        <v>2003</v>
      </c>
      <c r="C26" s="14">
        <v>7742628</v>
      </c>
      <c r="D26" s="14">
        <v>22931527</v>
      </c>
      <c r="E26" s="14">
        <v>1507318</v>
      </c>
      <c r="F26" s="14"/>
      <c r="G26" s="15">
        <v>32181473</v>
      </c>
      <c r="H26" s="14">
        <v>15837995</v>
      </c>
      <c r="I26" s="14">
        <v>16343478</v>
      </c>
      <c r="J26" s="60"/>
      <c r="L26" s="12">
        <v>2003</v>
      </c>
      <c r="M26" s="27">
        <f t="shared" si="34"/>
        <v>0.24059271618797562</v>
      </c>
      <c r="N26" s="27">
        <f t="shared" si="35"/>
        <v>0.71256921645569171</v>
      </c>
      <c r="O26" s="27">
        <f t="shared" si="36"/>
        <v>4.6838067356332634E-2</v>
      </c>
      <c r="P26" s="14"/>
      <c r="Q26" s="30">
        <f t="shared" si="31"/>
        <v>1</v>
      </c>
      <c r="R26" s="27">
        <f t="shared" si="32"/>
        <v>0.49214636632698572</v>
      </c>
      <c r="S26" s="27">
        <f t="shared" si="33"/>
        <v>0.50785363367301428</v>
      </c>
      <c r="U26" s="28"/>
    </row>
    <row r="27" spans="2:21" ht="15" customHeight="1" x14ac:dyDescent="0.25">
      <c r="B27" s="12">
        <v>2002</v>
      </c>
      <c r="C27" s="14">
        <v>9888542</v>
      </c>
      <c r="D27" s="14">
        <v>23303001</v>
      </c>
      <c r="E27" s="14">
        <v>1469928</v>
      </c>
      <c r="F27" s="14"/>
      <c r="G27" s="15">
        <v>34661471</v>
      </c>
      <c r="H27" s="14">
        <v>15273867</v>
      </c>
      <c r="I27" s="14">
        <v>19387604</v>
      </c>
      <c r="J27" s="60"/>
      <c r="L27" s="12">
        <v>2002</v>
      </c>
      <c r="M27" s="27">
        <f t="shared" si="34"/>
        <v>0.28528916155924255</v>
      </c>
      <c r="N27" s="27">
        <f t="shared" si="35"/>
        <v>0.67230271329223157</v>
      </c>
      <c r="O27" s="27">
        <f t="shared" si="36"/>
        <v>4.2408125148525863E-2</v>
      </c>
      <c r="P27" s="14"/>
      <c r="Q27" s="30">
        <f t="shared" si="31"/>
        <v>1</v>
      </c>
      <c r="R27" s="27">
        <f t="shared" si="32"/>
        <v>0.44065836097954414</v>
      </c>
      <c r="S27" s="27">
        <f t="shared" si="33"/>
        <v>0.55934163902045586</v>
      </c>
      <c r="U27" s="28"/>
    </row>
    <row r="28" spans="2:21" ht="15" customHeight="1" x14ac:dyDescent="0.25">
      <c r="B28" s="12">
        <v>2001</v>
      </c>
      <c r="C28" s="14">
        <v>9009743</v>
      </c>
      <c r="D28" s="14">
        <v>22285657</v>
      </c>
      <c r="E28" s="14">
        <v>1851980</v>
      </c>
      <c r="F28" s="14"/>
      <c r="G28" s="15">
        <v>33147380</v>
      </c>
      <c r="H28" s="14">
        <v>14532211</v>
      </c>
      <c r="I28" s="14">
        <v>18615169</v>
      </c>
      <c r="J28" s="61"/>
      <c r="L28" s="12">
        <v>2001</v>
      </c>
      <c r="M28" s="27">
        <f t="shared" si="34"/>
        <v>0.27180860146412777</v>
      </c>
      <c r="N28" s="27">
        <f t="shared" si="35"/>
        <v>0.67232031611548182</v>
      </c>
      <c r="O28" s="27">
        <f t="shared" si="36"/>
        <v>5.5871082420390392E-2</v>
      </c>
      <c r="P28" s="14"/>
      <c r="Q28" s="30">
        <f t="shared" si="31"/>
        <v>1</v>
      </c>
      <c r="R28" s="27">
        <f t="shared" si="32"/>
        <v>0.43841205549277196</v>
      </c>
      <c r="S28" s="27">
        <f t="shared" si="33"/>
        <v>0.56158794450722804</v>
      </c>
      <c r="U28" s="28"/>
    </row>
    <row r="29" spans="2:21" ht="15" customHeight="1" x14ac:dyDescent="0.25">
      <c r="B29" s="12">
        <v>2000</v>
      </c>
      <c r="C29" s="14">
        <v>8226258</v>
      </c>
      <c r="D29" s="14">
        <v>21302838</v>
      </c>
      <c r="E29" s="14">
        <v>1942613</v>
      </c>
      <c r="F29" s="14"/>
      <c r="G29" s="15">
        <v>31471709</v>
      </c>
      <c r="H29" s="14">
        <v>14051631</v>
      </c>
      <c r="I29" s="14">
        <v>17420078</v>
      </c>
      <c r="J29" s="61"/>
      <c r="L29" s="12">
        <v>2000</v>
      </c>
      <c r="M29" s="27">
        <f t="shared" si="34"/>
        <v>0.261385805264023</v>
      </c>
      <c r="N29" s="27">
        <f t="shared" si="35"/>
        <v>0.67688850325859329</v>
      </c>
      <c r="O29" s="27">
        <f t="shared" si="36"/>
        <v>6.1725691477383701E-2</v>
      </c>
      <c r="P29" s="14"/>
      <c r="Q29" s="30">
        <f t="shared" si="31"/>
        <v>1</v>
      </c>
      <c r="R29" s="27">
        <f t="shared" si="32"/>
        <v>0.44648452360817137</v>
      </c>
      <c r="S29" s="27">
        <f t="shared" si="33"/>
        <v>0.55351547639182863</v>
      </c>
      <c r="U29" s="28"/>
    </row>
    <row r="30" spans="2:21" ht="15" customHeight="1" x14ac:dyDescent="0.25">
      <c r="B30" s="12">
        <v>1999</v>
      </c>
      <c r="C30" s="14">
        <v>10012916</v>
      </c>
      <c r="D30" s="14">
        <v>19867140</v>
      </c>
      <c r="E30" s="14">
        <v>1460950</v>
      </c>
      <c r="F30" s="14"/>
      <c r="G30" s="15">
        <v>31341006</v>
      </c>
      <c r="H30" s="14">
        <v>13279725</v>
      </c>
      <c r="I30" s="14">
        <v>18061281</v>
      </c>
      <c r="J30" s="60"/>
      <c r="L30" s="12">
        <v>1999</v>
      </c>
      <c r="M30" s="27">
        <f t="shared" si="34"/>
        <v>0.31948291640670373</v>
      </c>
      <c r="N30" s="27">
        <f t="shared" si="35"/>
        <v>0.63390243440175464</v>
      </c>
      <c r="O30" s="27">
        <f t="shared" si="36"/>
        <v>4.6614649191541589E-2</v>
      </c>
      <c r="P30" s="14"/>
      <c r="Q30" s="30">
        <f t="shared" si="31"/>
        <v>1</v>
      </c>
      <c r="R30" s="27">
        <f t="shared" si="32"/>
        <v>0.42371725400263155</v>
      </c>
      <c r="S30" s="27">
        <f t="shared" si="33"/>
        <v>0.5762827459973684</v>
      </c>
      <c r="U30" s="28"/>
    </row>
    <row r="31" spans="2:21" s="20" customFormat="1" ht="15" customHeight="1" x14ac:dyDescent="0.25">
      <c r="B31" s="12">
        <v>1998</v>
      </c>
      <c r="C31" s="14">
        <v>14282231</v>
      </c>
      <c r="D31" s="14">
        <v>18345410</v>
      </c>
      <c r="E31" s="14">
        <v>2112346</v>
      </c>
      <c r="F31" s="14"/>
      <c r="G31" s="15">
        <v>34739987</v>
      </c>
      <c r="H31" s="14">
        <v>12538311</v>
      </c>
      <c r="I31" s="36">
        <v>22201676</v>
      </c>
      <c r="J31" s="60"/>
      <c r="K31"/>
      <c r="L31" s="12">
        <v>1998</v>
      </c>
      <c r="M31" s="27">
        <f t="shared" si="34"/>
        <v>0.41111791435039974</v>
      </c>
      <c r="N31" s="27">
        <f t="shared" si="35"/>
        <v>0.52807762996572216</v>
      </c>
      <c r="O31" s="27">
        <f t="shared" si="36"/>
        <v>6.0804455683878066E-2</v>
      </c>
      <c r="P31" s="14"/>
      <c r="Q31" s="30">
        <f t="shared" si="31"/>
        <v>1</v>
      </c>
      <c r="R31" s="27">
        <f t="shared" si="32"/>
        <v>0.36091870155276684</v>
      </c>
      <c r="S31" s="27">
        <f t="shared" si="33"/>
        <v>0.63908129844723316</v>
      </c>
      <c r="U31" s="28"/>
    </row>
    <row r="32" spans="2:21" ht="15" customHeight="1" x14ac:dyDescent="0.25">
      <c r="B32" s="12">
        <v>1997</v>
      </c>
      <c r="C32" s="14">
        <v>13054125</v>
      </c>
      <c r="D32" s="14">
        <v>16736413</v>
      </c>
      <c r="E32" s="14">
        <v>1078502</v>
      </c>
      <c r="F32" s="14"/>
      <c r="G32" s="15">
        <v>30869040</v>
      </c>
      <c r="H32" s="14">
        <v>12721159</v>
      </c>
      <c r="I32" s="36">
        <v>18147881</v>
      </c>
      <c r="J32" s="60"/>
      <c r="L32" s="12">
        <v>1997</v>
      </c>
      <c r="M32" s="27">
        <f t="shared" si="34"/>
        <v>0.42288730067407343</v>
      </c>
      <c r="N32" s="27">
        <f t="shared" si="35"/>
        <v>0.54217471615573398</v>
      </c>
      <c r="O32" s="27">
        <f t="shared" si="36"/>
        <v>3.4937983170192533E-2</v>
      </c>
      <c r="P32" s="14"/>
      <c r="Q32" s="30">
        <f t="shared" si="31"/>
        <v>1</v>
      </c>
      <c r="R32" s="27">
        <f t="shared" si="32"/>
        <v>0.41210089461803801</v>
      </c>
      <c r="S32" s="27">
        <f t="shared" si="33"/>
        <v>0.58789910538196199</v>
      </c>
      <c r="U32" s="28"/>
    </row>
    <row r="33" spans="2:30" ht="15.75" customHeight="1" x14ac:dyDescent="0.25">
      <c r="B33" s="12">
        <v>1996</v>
      </c>
      <c r="C33" s="14">
        <v>11169360</v>
      </c>
      <c r="D33" s="14">
        <v>15290696</v>
      </c>
      <c r="E33" s="14">
        <v>698363</v>
      </c>
      <c r="F33" s="14"/>
      <c r="G33" s="15">
        <v>27158419</v>
      </c>
      <c r="H33" s="14">
        <v>13555593</v>
      </c>
      <c r="I33" s="14">
        <v>13602826</v>
      </c>
      <c r="J33" s="61"/>
      <c r="L33" s="12">
        <v>1996</v>
      </c>
      <c r="M33" s="14"/>
      <c r="N33" s="14"/>
      <c r="O33" s="14"/>
      <c r="P33" s="14"/>
      <c r="Q33" s="15"/>
      <c r="R33" s="14"/>
      <c r="S33" s="14"/>
    </row>
    <row r="34" spans="2:30" ht="11.25" customHeight="1" x14ac:dyDescent="0.25">
      <c r="B34" s="31"/>
      <c r="C34" s="32"/>
      <c r="D34" s="32"/>
      <c r="E34" s="32"/>
      <c r="F34" s="32"/>
      <c r="G34" s="33"/>
      <c r="H34" s="32"/>
      <c r="I34" s="32"/>
      <c r="J34" s="20"/>
      <c r="K34" s="20"/>
      <c r="L34" s="31"/>
      <c r="M34" s="34"/>
      <c r="N34" s="34"/>
      <c r="O34" s="34"/>
      <c r="P34" s="34"/>
      <c r="Q34" s="35"/>
      <c r="R34" s="34"/>
      <c r="S34" s="34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2:30" ht="11.25" customHeight="1" x14ac:dyDescent="0.25">
      <c r="B35" s="6"/>
      <c r="C35" s="5"/>
      <c r="D35" s="5"/>
      <c r="E35" s="5"/>
      <c r="F35" s="5"/>
      <c r="G35" s="26"/>
      <c r="H35" s="5"/>
      <c r="I35" s="18" t="s">
        <v>14</v>
      </c>
    </row>
    <row r="36" spans="2:30" x14ac:dyDescent="0.25">
      <c r="B36" s="6"/>
      <c r="C36" s="5"/>
      <c r="D36" s="7"/>
      <c r="E36" s="5"/>
      <c r="F36" s="5"/>
      <c r="G36" s="24"/>
      <c r="H36" s="5"/>
      <c r="I36" s="19" t="s">
        <v>15</v>
      </c>
    </row>
    <row r="37" spans="2:30" x14ac:dyDescent="0.25">
      <c r="G37" s="25"/>
    </row>
  </sheetData>
  <sortState xmlns:xlrd2="http://schemas.microsoft.com/office/spreadsheetml/2017/richdata2" ref="B12:S33">
    <sortCondition descending="1" ref="B12:B33"/>
  </sortState>
  <mergeCells count="5">
    <mergeCell ref="G6:I6"/>
    <mergeCell ref="B4:I4"/>
    <mergeCell ref="B2:I2"/>
    <mergeCell ref="Q6:S6"/>
    <mergeCell ref="M4:S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34F13970-7EFF-4483-9446-7E8680EC92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A3F127-0CC9-4E81-925F-F9559D471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FE6902-C55E-47CC-BCF3-63704FE31ABB}">
  <ds:schemaRefs>
    <ds:schemaRef ds:uri="http://schemas.microsoft.com/office/2006/documentManagement/types"/>
    <ds:schemaRef ds:uri="http://purl.org/dc/dcmitype/"/>
    <ds:schemaRef ds:uri="28906c87-db6d-47ae-862f-62ffa130951d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1f632cf2-0fb0-4703-960a-a7f77e0b84c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LV Prämien Gesamt</vt:lpstr>
      <vt:lpstr>'LV Prämien Gesamt'!Druckbereich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Schönenberger Alex</dc:creator>
  <cp:keywords/>
  <dc:description/>
  <cp:lastModifiedBy>Frédéric Pittet</cp:lastModifiedBy>
  <cp:revision/>
  <cp:lastPrinted>2018-07-30T06:58:57Z</cp:lastPrinted>
  <dcterms:created xsi:type="dcterms:W3CDTF">2016-05-30T06:54:16Z</dcterms:created>
  <dcterms:modified xsi:type="dcterms:W3CDTF">2022-09-09T14:24:43Z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Order">
    <vt:r8>4489300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axKeywor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TriggerFlowInfo">
    <vt:lpwstr/>
  </property>
</Properties>
</file>